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lena\Desktop\"/>
    </mc:Choice>
  </mc:AlternateContent>
  <bookViews>
    <workbookView xWindow="930" yWindow="0" windowWidth="19200" windowHeight="12180"/>
  </bookViews>
  <sheets>
    <sheet name="Φύλλο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4" i="1" l="1"/>
  <c r="P9" i="1"/>
  <c r="P10" i="1"/>
  <c r="P11" i="1"/>
  <c r="P12" i="1"/>
  <c r="P13" i="1"/>
  <c r="P8" i="1"/>
  <c r="O13" i="1"/>
  <c r="O12" i="1"/>
  <c r="O11" i="1"/>
  <c r="O10" i="1"/>
  <c r="O9" i="1"/>
  <c r="O14" i="1"/>
  <c r="O8" i="1"/>
  <c r="N14" i="1"/>
  <c r="D48" i="1"/>
  <c r="D49" i="1"/>
  <c r="B45" i="1"/>
  <c r="B46" i="1"/>
  <c r="D46" i="1" s="1"/>
  <c r="B47" i="1"/>
  <c r="D47" i="1" s="1"/>
  <c r="B44" i="1"/>
  <c r="D44" i="1" s="1"/>
  <c r="D45" i="1"/>
  <c r="B39" i="1"/>
  <c r="D39" i="1" s="1"/>
  <c r="B40" i="1"/>
  <c r="D40" i="1" s="1"/>
  <c r="D33" i="1"/>
  <c r="B32" i="1"/>
  <c r="D32" i="1" s="1"/>
  <c r="B33" i="1"/>
  <c r="H9" i="1"/>
  <c r="B31" i="1" s="1"/>
  <c r="D31" i="1" s="1"/>
  <c r="H8" i="1"/>
  <c r="B30" i="1" s="1"/>
  <c r="D30" i="1" s="1"/>
  <c r="G13" i="1"/>
  <c r="J13" i="1" s="1"/>
  <c r="G12" i="1"/>
  <c r="J12" i="1" s="1"/>
  <c r="E14" i="1"/>
  <c r="G7" i="1"/>
  <c r="J7" i="1" s="1"/>
  <c r="D50" i="1" l="1"/>
  <c r="N9" i="1"/>
  <c r="D34" i="1"/>
  <c r="B37" i="1"/>
  <c r="D37" i="1" s="1"/>
  <c r="B38" i="1"/>
  <c r="D38" i="1" s="1"/>
  <c r="G14" i="1"/>
  <c r="H14" i="1"/>
  <c r="I10" i="1" s="1"/>
  <c r="J10" i="1" s="1"/>
  <c r="N11" i="1" l="1"/>
  <c r="N13" i="1"/>
  <c r="N10" i="1"/>
  <c r="N8" i="1"/>
  <c r="N12" i="1"/>
  <c r="D41" i="1"/>
  <c r="L11" i="1"/>
  <c r="L8" i="1"/>
  <c r="L9" i="1"/>
  <c r="L10" i="1"/>
  <c r="I9" i="1"/>
  <c r="J9" i="1" s="1"/>
  <c r="I8" i="1"/>
  <c r="J8" i="1"/>
  <c r="J14" i="1" s="1"/>
  <c r="I11" i="1"/>
  <c r="J11" i="1" s="1"/>
  <c r="K11" i="1"/>
  <c r="K10" i="1"/>
  <c r="K8" i="1"/>
  <c r="K9" i="1"/>
  <c r="L14" i="1" l="1"/>
  <c r="M11" i="1"/>
  <c r="M10" i="1"/>
  <c r="M8" i="1"/>
  <c r="M9" i="1"/>
  <c r="K14" i="1"/>
  <c r="I14" i="1"/>
  <c r="M14" i="1" l="1"/>
</calcChain>
</file>

<file path=xl/sharedStrings.xml><?xml version="1.0" encoding="utf-8"?>
<sst xmlns="http://schemas.openxmlformats.org/spreadsheetml/2006/main" count="66" uniqueCount="55">
  <si>
    <t>Οροφος</t>
  </si>
  <si>
    <t>Χώρος</t>
  </si>
  <si>
    <t>Όγκος Βοηθητικών Χώρων</t>
  </si>
  <si>
    <t>μ2</t>
  </si>
  <si>
    <t>μ</t>
  </si>
  <si>
    <t>μ3</t>
  </si>
  <si>
    <t>Ισόγειο</t>
  </si>
  <si>
    <t>*Αποθήκη 1</t>
  </si>
  <si>
    <t>Α1</t>
  </si>
  <si>
    <t>Διαμέρισμα 1</t>
  </si>
  <si>
    <t>Δ1</t>
  </si>
  <si>
    <t>Κατάστημα</t>
  </si>
  <si>
    <t>Κ</t>
  </si>
  <si>
    <t>Α' Όροφος</t>
  </si>
  <si>
    <t>Διαμέρισμα 2</t>
  </si>
  <si>
    <t>Δ2</t>
  </si>
  <si>
    <t>Β' Όροφος</t>
  </si>
  <si>
    <t>Διαμέρισμα 3</t>
  </si>
  <si>
    <t>Δ3</t>
  </si>
  <si>
    <t>Δώμα</t>
  </si>
  <si>
    <t>**Αποθήκη 2</t>
  </si>
  <si>
    <t>Α2</t>
  </si>
  <si>
    <t>***Αποθήκη 3</t>
  </si>
  <si>
    <t>Α3</t>
  </si>
  <si>
    <t>Σύνολο</t>
  </si>
  <si>
    <t>Παρατηρήσεις:</t>
  </si>
  <si>
    <t>* Παρακολούθημα στο Διαμέρισμα 1</t>
  </si>
  <si>
    <t>**Υπολογιζόμενα με μελλοντική εξάνλτηση του σ.δ. από τα οποία έχουν κτιστεί τα 16.23</t>
  </si>
  <si>
    <t xml:space="preserve">***Υπολογιζόμενα με μελλοντική εξάνλτηση του σ.δ. </t>
  </si>
  <si>
    <t>Ποσοστά Δαπάνης</t>
  </si>
  <si>
    <t>Ποσοστό</t>
  </si>
  <si>
    <t>Αναλογούντα μ2 Οικοπέδου</t>
  </si>
  <si>
    <t>Ψήφοι</t>
  </si>
  <si>
    <t>Κοινοχρήστων</t>
  </si>
  <si>
    <t>Ανελκυστήρα</t>
  </si>
  <si>
    <t>Θέρμανσης</t>
  </si>
  <si>
    <t>‰</t>
  </si>
  <si>
    <t>όγκος κοινοχρήστων χώρων</t>
  </si>
  <si>
    <t>για τον ανελκυστήρα:</t>
  </si>
  <si>
    <t>ΣΗΜΕΙΩΣΕΙΣ</t>
  </si>
  <si>
    <t>για τη θέρμανση:</t>
  </si>
  <si>
    <t>Άθροισμα</t>
  </si>
  <si>
    <t>Μέσος όρος</t>
  </si>
  <si>
    <t>Τρέχον σύνολο</t>
  </si>
  <si>
    <t>Καταμέτρηση</t>
  </si>
  <si>
    <t>για το ποσοστό συνιδιοκτησίας:</t>
  </si>
  <si>
    <t>Κωδ. Χώρου</t>
  </si>
  <si>
    <t>Αριθμός Δωματίων</t>
  </si>
  <si>
    <t>Εμβαδόν Χώρου</t>
  </si>
  <si>
    <t>Ύψος Χώρου</t>
  </si>
  <si>
    <t>Ογκος Κυρίων Χώρων</t>
  </si>
  <si>
    <t>Όγκος Αναλογούντων Κοινοχρήστων Χώρων</t>
  </si>
  <si>
    <t>Συνολικός Όγκος</t>
  </si>
  <si>
    <t>Ποσοστό Συνιδιοκτησίας Οικοπέδου</t>
  </si>
  <si>
    <t>εμβαδόν οικοπέδου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</si>
</sst>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161"/>
      <scheme val="minor"/>
    </font>
    <font>
      <sz val="11"/>
      <color rgb="FFFF0000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0"/>
      <color theme="1"/>
      <name val="Times New Roman"/>
      <family val="1"/>
      <charset val="161"/>
    </font>
    <font>
      <b/>
      <sz val="10"/>
      <color rgb="FF800000"/>
      <name val="Verdana"/>
      <family val="2"/>
      <charset val="161"/>
    </font>
    <font>
      <b/>
      <sz val="10"/>
      <color theme="1"/>
      <name val="Verdana"/>
      <family val="2"/>
      <charset val="161"/>
    </font>
    <font>
      <sz val="10"/>
      <color theme="1"/>
      <name val="Verdana"/>
      <family val="2"/>
      <charset val="161"/>
    </font>
    <font>
      <sz val="10"/>
      <color theme="1"/>
      <name val="Arial"/>
      <family val="2"/>
      <charset val="16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2" xfId="0" applyBorder="1"/>
    <xf numFmtId="2" fontId="0" fillId="0" borderId="0" xfId="0" applyNumberFormat="1"/>
    <xf numFmtId="2" fontId="6" fillId="0" borderId="0" xfId="0" applyNumberFormat="1" applyFont="1" applyBorder="1" applyAlignment="1">
      <alignment horizontal="right" vertical="center"/>
    </xf>
    <xf numFmtId="0" fontId="1" fillId="0" borderId="0" xfId="0" applyFont="1" applyAlignment="1">
      <alignment horizontal="center"/>
    </xf>
    <xf numFmtId="1" fontId="0" fillId="0" borderId="0" xfId="0" applyNumberFormat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2" fontId="6" fillId="0" borderId="3" xfId="0" applyNumberFormat="1" applyFont="1" applyBorder="1" applyAlignment="1">
      <alignment horizontal="right" vertical="center"/>
    </xf>
    <xf numFmtId="2" fontId="5" fillId="0" borderId="3" xfId="0" applyNumberFormat="1" applyFont="1" applyBorder="1" applyAlignment="1">
      <alignment horizontal="right" vertical="center"/>
    </xf>
    <xf numFmtId="2" fontId="6" fillId="0" borderId="3" xfId="0" applyNumberFormat="1" applyFont="1" applyBorder="1" applyAlignment="1">
      <alignment vertical="center"/>
    </xf>
    <xf numFmtId="1" fontId="6" fillId="0" borderId="3" xfId="0" applyNumberFormat="1" applyFont="1" applyBorder="1" applyAlignment="1">
      <alignment horizontal="right" vertical="center"/>
    </xf>
    <xf numFmtId="0" fontId="6" fillId="0" borderId="4" xfId="0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2" fontId="6" fillId="0" borderId="4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right" vertical="center"/>
    </xf>
    <xf numFmtId="2" fontId="6" fillId="0" borderId="5" xfId="0" applyNumberFormat="1" applyFont="1" applyBorder="1" applyAlignment="1">
      <alignment horizontal="right" vertical="center"/>
    </xf>
    <xf numFmtId="2" fontId="6" fillId="0" borderId="5" xfId="0" applyNumberFormat="1" applyFont="1" applyBorder="1" applyAlignment="1">
      <alignment vertical="center"/>
    </xf>
    <xf numFmtId="1" fontId="6" fillId="0" borderId="5" xfId="0" applyNumberFormat="1" applyFont="1" applyBorder="1" applyAlignment="1">
      <alignment horizontal="right" vertical="center"/>
    </xf>
    <xf numFmtId="0" fontId="6" fillId="0" borderId="6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2" fontId="5" fillId="0" borderId="6" xfId="0" applyNumberFormat="1" applyFont="1" applyBorder="1" applyAlignment="1">
      <alignment horizontal="right" vertical="center"/>
    </xf>
    <xf numFmtId="2" fontId="6" fillId="0" borderId="6" xfId="0" applyNumberFormat="1" applyFont="1" applyBorder="1" applyAlignment="1">
      <alignment horizontal="right" vertical="center"/>
    </xf>
    <xf numFmtId="2" fontId="6" fillId="0" borderId="6" xfId="0" applyNumberFormat="1" applyFont="1" applyBorder="1" applyAlignment="1">
      <alignment vertical="center"/>
    </xf>
    <xf numFmtId="1" fontId="6" fillId="0" borderId="6" xfId="0" applyNumberFormat="1" applyFont="1" applyBorder="1" applyAlignment="1">
      <alignment horizontal="right" vertical="center"/>
    </xf>
    <xf numFmtId="2" fontId="6" fillId="0" borderId="4" xfId="0" applyNumberFormat="1" applyFont="1" applyBorder="1" applyAlignment="1">
      <alignment vertical="center"/>
    </xf>
    <xf numFmtId="1" fontId="6" fillId="0" borderId="4" xfId="0" applyNumberFormat="1" applyFont="1" applyBorder="1" applyAlignment="1">
      <alignment vertical="center"/>
    </xf>
    <xf numFmtId="1" fontId="6" fillId="0" borderId="4" xfId="0" applyNumberFormat="1" applyFont="1" applyBorder="1" applyAlignment="1">
      <alignment horizontal="right" vertical="center"/>
    </xf>
    <xf numFmtId="0" fontId="6" fillId="0" borderId="7" xfId="0" applyFont="1" applyBorder="1" applyAlignment="1">
      <alignment vertical="center"/>
    </xf>
    <xf numFmtId="2" fontId="6" fillId="0" borderId="9" xfId="0" applyNumberFormat="1" applyFont="1" applyBorder="1" applyAlignment="1">
      <alignment horizontal="right" vertical="center"/>
    </xf>
    <xf numFmtId="2" fontId="6" fillId="0" borderId="1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9" xfId="0" applyNumberFormat="1" applyFont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6" fillId="0" borderId="9" xfId="0" applyFont="1" applyBorder="1" applyAlignment="1">
      <alignment vertical="center"/>
    </xf>
    <xf numFmtId="1" fontId="6" fillId="0" borderId="9" xfId="0" applyNumberFormat="1" applyFont="1" applyBorder="1" applyAlignment="1">
      <alignment vertical="center"/>
    </xf>
    <xf numFmtId="1" fontId="6" fillId="0" borderId="9" xfId="0" applyNumberFormat="1" applyFont="1" applyBorder="1" applyAlignment="1">
      <alignment horizontal="right" vertical="center"/>
    </xf>
    <xf numFmtId="1" fontId="6" fillId="0" borderId="1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8" xfId="0" applyFont="1" applyBorder="1" applyAlignment="1">
      <alignment horizontal="center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P52"/>
  <sheetViews>
    <sheetView tabSelected="1" zoomScale="70" zoomScaleNormal="70" workbookViewId="0">
      <selection activeCell="I24" sqref="I24"/>
    </sheetView>
  </sheetViews>
  <sheetFormatPr defaultRowHeight="15" x14ac:dyDescent="0.25"/>
  <cols>
    <col min="1" max="1" width="14.7109375" bestFit="1" customWidth="1"/>
    <col min="2" max="2" width="15" bestFit="1" customWidth="1"/>
    <col min="3" max="3" width="8.28515625" bestFit="1" customWidth="1"/>
    <col min="4" max="4" width="13.140625" customWidth="1"/>
    <col min="5" max="5" width="10.7109375" customWidth="1"/>
    <col min="7" max="7" width="14.28515625" customWidth="1"/>
    <col min="9" max="9" width="17.7109375" customWidth="1"/>
    <col min="10" max="10" width="12.140625" customWidth="1"/>
    <col min="11" max="11" width="16.5703125" customWidth="1"/>
    <col min="12" max="12" width="15.28515625" bestFit="1" customWidth="1"/>
    <col min="13" max="13" width="12.7109375" bestFit="1" customWidth="1"/>
    <col min="14" max="14" width="16.7109375" customWidth="1"/>
    <col min="15" max="15" width="15" customWidth="1"/>
  </cols>
  <sheetData>
    <row r="3" spans="1:16" x14ac:dyDescent="0.25">
      <c r="A3" s="12">
        <v>1</v>
      </c>
      <c r="B3" s="12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H3" s="14"/>
      <c r="I3" s="14"/>
      <c r="J3" s="13">
        <v>8</v>
      </c>
      <c r="K3" s="12">
        <v>9</v>
      </c>
      <c r="L3" s="12">
        <v>10</v>
      </c>
      <c r="M3" s="12">
        <v>11</v>
      </c>
      <c r="N3" s="12">
        <v>12</v>
      </c>
      <c r="O3" s="12">
        <v>13</v>
      </c>
      <c r="P3" s="12">
        <v>14</v>
      </c>
    </row>
    <row r="4" spans="1:16" ht="39" customHeight="1" x14ac:dyDescent="0.25">
      <c r="A4" s="15" t="s">
        <v>0</v>
      </c>
      <c r="B4" s="15" t="s">
        <v>1</v>
      </c>
      <c r="C4" s="16" t="s">
        <v>46</v>
      </c>
      <c r="D4" s="16" t="s">
        <v>47</v>
      </c>
      <c r="E4" s="16" t="s">
        <v>48</v>
      </c>
      <c r="F4" s="16" t="s">
        <v>49</v>
      </c>
      <c r="G4" s="16" t="s">
        <v>2</v>
      </c>
      <c r="H4" s="16" t="s">
        <v>50</v>
      </c>
      <c r="I4" s="16" t="s">
        <v>51</v>
      </c>
      <c r="J4" s="16" t="s">
        <v>52</v>
      </c>
      <c r="K4" s="15" t="s">
        <v>29</v>
      </c>
      <c r="L4" s="15"/>
      <c r="M4" s="15"/>
      <c r="N4" s="16" t="s">
        <v>53</v>
      </c>
      <c r="O4" s="16" t="s">
        <v>31</v>
      </c>
      <c r="P4" s="16" t="s">
        <v>32</v>
      </c>
    </row>
    <row r="5" spans="1:16" x14ac:dyDescent="0.25">
      <c r="A5" s="15"/>
      <c r="B5" s="15"/>
      <c r="C5" s="16"/>
      <c r="D5" s="16"/>
      <c r="E5" s="16"/>
      <c r="F5" s="16"/>
      <c r="G5" s="16"/>
      <c r="H5" s="16"/>
      <c r="I5" s="16"/>
      <c r="J5" s="16"/>
      <c r="K5" s="17" t="s">
        <v>33</v>
      </c>
      <c r="L5" s="17" t="s">
        <v>34</v>
      </c>
      <c r="M5" s="17" t="s">
        <v>35</v>
      </c>
      <c r="N5" s="16"/>
      <c r="O5" s="16"/>
      <c r="P5" s="16"/>
    </row>
    <row r="6" spans="1:16" x14ac:dyDescent="0.25">
      <c r="A6" s="18"/>
      <c r="B6" s="19"/>
      <c r="C6" s="20"/>
      <c r="D6" s="20"/>
      <c r="E6" s="18" t="s">
        <v>3</v>
      </c>
      <c r="F6" s="18" t="s">
        <v>4</v>
      </c>
      <c r="G6" s="18" t="s">
        <v>5</v>
      </c>
      <c r="H6" s="18" t="s">
        <v>5</v>
      </c>
      <c r="I6" s="18" t="s">
        <v>5</v>
      </c>
      <c r="J6" s="18" t="s">
        <v>5</v>
      </c>
      <c r="K6" s="21" t="s">
        <v>36</v>
      </c>
      <c r="L6" s="21" t="s">
        <v>36</v>
      </c>
      <c r="M6" s="21" t="s">
        <v>36</v>
      </c>
      <c r="N6" s="21" t="s">
        <v>36</v>
      </c>
      <c r="O6" s="18" t="s">
        <v>3</v>
      </c>
      <c r="P6" s="21" t="s">
        <v>36</v>
      </c>
    </row>
    <row r="7" spans="1:16" x14ac:dyDescent="0.25">
      <c r="A7" s="22" t="s">
        <v>6</v>
      </c>
      <c r="B7" s="28" t="s">
        <v>7</v>
      </c>
      <c r="C7" s="29" t="s">
        <v>8</v>
      </c>
      <c r="D7" s="29">
        <v>1</v>
      </c>
      <c r="E7" s="30">
        <v>18.7</v>
      </c>
      <c r="F7" s="30">
        <v>3.2</v>
      </c>
      <c r="G7" s="30">
        <f>E7*F7</f>
        <v>59.84</v>
      </c>
      <c r="H7" s="28"/>
      <c r="I7" s="28"/>
      <c r="J7" s="30">
        <f>G7</f>
        <v>59.84</v>
      </c>
      <c r="K7" s="28"/>
      <c r="L7" s="28"/>
      <c r="M7" s="28"/>
      <c r="N7" s="28"/>
      <c r="O7" s="28"/>
      <c r="P7" s="28"/>
    </row>
    <row r="8" spans="1:16" x14ac:dyDescent="0.25">
      <c r="A8" s="22"/>
      <c r="B8" s="31" t="s">
        <v>9</v>
      </c>
      <c r="C8" s="32" t="s">
        <v>10</v>
      </c>
      <c r="D8" s="32">
        <v>5</v>
      </c>
      <c r="E8" s="33">
        <v>65</v>
      </c>
      <c r="F8" s="34">
        <v>3.2</v>
      </c>
      <c r="G8" s="35"/>
      <c r="H8" s="34">
        <f>E8*F8</f>
        <v>208</v>
      </c>
      <c r="I8" s="34">
        <f>(E27/H14)*H8</f>
        <v>35.180297450026707</v>
      </c>
      <c r="J8" s="34">
        <f>H8+I8</f>
        <v>243.1802974500267</v>
      </c>
      <c r="K8" s="36">
        <f>(1000/H14)*H8</f>
        <v>194.92629349527209</v>
      </c>
      <c r="L8" s="36">
        <f>(1000/D34)*D30</f>
        <v>78.800713752618805</v>
      </c>
      <c r="M8" s="36">
        <f>(1000/D41)*D37</f>
        <v>185.28911337377627</v>
      </c>
      <c r="N8" s="36">
        <f>(D44/D50)*1000</f>
        <v>152.19417166565984</v>
      </c>
      <c r="O8" s="34">
        <f>(N8/1000)*E52</f>
        <v>30.499712001798233</v>
      </c>
      <c r="P8" s="36">
        <f>N8</f>
        <v>152.19417166565984</v>
      </c>
    </row>
    <row r="9" spans="1:16" x14ac:dyDescent="0.25">
      <c r="A9" s="22"/>
      <c r="B9" s="37" t="s">
        <v>11</v>
      </c>
      <c r="C9" s="38" t="s">
        <v>12</v>
      </c>
      <c r="D9" s="38">
        <v>2</v>
      </c>
      <c r="E9" s="39">
        <v>28.35</v>
      </c>
      <c r="F9" s="40">
        <v>4.2</v>
      </c>
      <c r="G9" s="41"/>
      <c r="H9" s="40">
        <f t="shared" ref="H9" si="0">E9*F9</f>
        <v>119.07000000000001</v>
      </c>
      <c r="I9" s="40">
        <f>(E27/H14)*H9</f>
        <v>20.139028929685963</v>
      </c>
      <c r="J9" s="40">
        <f t="shared" ref="J9:J11" si="1">H9+I9</f>
        <v>139.20902892968599</v>
      </c>
      <c r="K9" s="42">
        <f>(1000/H14)*H9</f>
        <v>111.58593156962525</v>
      </c>
      <c r="L9" s="42">
        <f>(1000/D34)*D31</f>
        <v>45.109620127520778</v>
      </c>
      <c r="M9" s="42">
        <f>(1000/D41)*D38</f>
        <v>106.06910927603626</v>
      </c>
      <c r="N9" s="42">
        <f>(D45/D50)*1000</f>
        <v>110.63345555696043</v>
      </c>
      <c r="O9" s="40">
        <f>(N9/1000)*E52</f>
        <v>22.170944493614872</v>
      </c>
      <c r="P9" s="42">
        <f t="shared" ref="P9:P13" si="2">N9</f>
        <v>110.63345555696043</v>
      </c>
    </row>
    <row r="10" spans="1:16" x14ac:dyDescent="0.25">
      <c r="A10" s="17" t="s">
        <v>13</v>
      </c>
      <c r="B10" s="23" t="s">
        <v>14</v>
      </c>
      <c r="C10" s="18" t="s">
        <v>15</v>
      </c>
      <c r="D10" s="18">
        <v>6</v>
      </c>
      <c r="E10" s="25">
        <v>102.25</v>
      </c>
      <c r="F10" s="24">
        <v>3.6</v>
      </c>
      <c r="G10" s="26"/>
      <c r="H10" s="24">
        <v>370</v>
      </c>
      <c r="I10" s="24">
        <f>(E27/H14)*H10</f>
        <v>62.580336810143663</v>
      </c>
      <c r="J10" s="24">
        <f t="shared" si="1"/>
        <v>432.58033681014365</v>
      </c>
      <c r="K10" s="27">
        <f>(1000/H14)*H10</f>
        <v>346.74388746755136</v>
      </c>
      <c r="L10" s="27">
        <f>(1000/D34)*D32</f>
        <v>350.43586644794419</v>
      </c>
      <c r="M10" s="27">
        <f>(1000/D41)*D39</f>
        <v>346.08086800823116</v>
      </c>
      <c r="N10" s="27">
        <f>(D46/D50)*1000</f>
        <v>319.21751903207627</v>
      </c>
      <c r="O10" s="24">
        <f>(N10/1000)*E52</f>
        <v>63.971190814028091</v>
      </c>
      <c r="P10" s="27">
        <f t="shared" si="2"/>
        <v>319.21751903207627</v>
      </c>
    </row>
    <row r="11" spans="1:16" x14ac:dyDescent="0.25">
      <c r="A11" s="17" t="s">
        <v>16</v>
      </c>
      <c r="B11" s="23" t="s">
        <v>17</v>
      </c>
      <c r="C11" s="18" t="s">
        <v>18</v>
      </c>
      <c r="D11" s="18">
        <v>4</v>
      </c>
      <c r="E11" s="25">
        <v>102.25</v>
      </c>
      <c r="F11" s="24">
        <v>3.6</v>
      </c>
      <c r="G11" s="26"/>
      <c r="H11" s="24">
        <v>370</v>
      </c>
      <c r="I11" s="24">
        <f>(E27/H14)*H11</f>
        <v>62.580336810143663</v>
      </c>
      <c r="J11" s="24">
        <f t="shared" si="1"/>
        <v>432.58033681014365</v>
      </c>
      <c r="K11" s="27">
        <f>(1000/H14)*H11</f>
        <v>346.74388746755136</v>
      </c>
      <c r="L11" s="27">
        <f>(1000/D34)*D33</f>
        <v>525.65379967191632</v>
      </c>
      <c r="M11" s="27">
        <f>(1000/D41)*D40</f>
        <v>362.56090934195652</v>
      </c>
      <c r="N11" s="27">
        <f>(D47/D50)*1000</f>
        <v>351.13927093528389</v>
      </c>
      <c r="O11" s="24">
        <f>(N11/1000)*E52</f>
        <v>70.368309895430897</v>
      </c>
      <c r="P11" s="27">
        <f t="shared" si="2"/>
        <v>351.13927093528389</v>
      </c>
    </row>
    <row r="12" spans="1:16" x14ac:dyDescent="0.25">
      <c r="A12" s="22" t="s">
        <v>19</v>
      </c>
      <c r="B12" s="28" t="s">
        <v>20</v>
      </c>
      <c r="C12" s="29" t="s">
        <v>21</v>
      </c>
      <c r="D12" s="29">
        <v>2</v>
      </c>
      <c r="E12" s="30">
        <v>25.95</v>
      </c>
      <c r="F12" s="30">
        <v>2.9</v>
      </c>
      <c r="G12" s="30">
        <f>E12*F12</f>
        <v>75.254999999999995</v>
      </c>
      <c r="H12" s="43"/>
      <c r="I12" s="28"/>
      <c r="J12" s="30">
        <f>G12</f>
        <v>75.254999999999995</v>
      </c>
      <c r="K12" s="28"/>
      <c r="L12" s="44"/>
      <c r="M12" s="28"/>
      <c r="N12" s="45">
        <f>(D48/D50)*1000</f>
        <v>48.608476981216896</v>
      </c>
      <c r="O12" s="30">
        <f>(N12/1000)*E52</f>
        <v>9.741138787035867</v>
      </c>
      <c r="P12" s="45">
        <f t="shared" si="2"/>
        <v>48.608476981216896</v>
      </c>
    </row>
    <row r="13" spans="1:16" ht="15.75" thickBot="1" x14ac:dyDescent="0.3">
      <c r="A13" s="22"/>
      <c r="B13" s="37" t="s">
        <v>22</v>
      </c>
      <c r="C13" s="38" t="s">
        <v>23</v>
      </c>
      <c r="D13" s="38">
        <v>1</v>
      </c>
      <c r="E13" s="47">
        <v>9.7200000000000006</v>
      </c>
      <c r="F13" s="40">
        <v>2.9</v>
      </c>
      <c r="G13" s="47">
        <f>E13*F13</f>
        <v>28.188000000000002</v>
      </c>
      <c r="H13" s="50"/>
      <c r="I13" s="52"/>
      <c r="J13" s="47">
        <f>G13</f>
        <v>28.188000000000002</v>
      </c>
      <c r="K13" s="52"/>
      <c r="L13" s="53"/>
      <c r="M13" s="52"/>
      <c r="N13" s="54">
        <f>(D49/D50)*1000</f>
        <v>18.207105828802629</v>
      </c>
      <c r="O13" s="47">
        <f>(N13/1000)*E52</f>
        <v>3.648704008092047</v>
      </c>
      <c r="P13" s="54">
        <f t="shared" si="2"/>
        <v>18.207105828802629</v>
      </c>
    </row>
    <row r="14" spans="1:16" ht="15.75" thickBot="1" x14ac:dyDescent="0.3">
      <c r="A14" s="17" t="s">
        <v>24</v>
      </c>
      <c r="B14" s="23"/>
      <c r="C14" s="23"/>
      <c r="D14" s="46"/>
      <c r="E14" s="48">
        <f>SUM(E7:E13)</f>
        <v>352.22</v>
      </c>
      <c r="F14" s="49"/>
      <c r="G14" s="48">
        <f>SUM(G7:G13)</f>
        <v>163.28300000000002</v>
      </c>
      <c r="H14" s="51">
        <f>SUM(H7:H13)</f>
        <v>1067.07</v>
      </c>
      <c r="I14" s="48">
        <f>SUM(I7:I13)</f>
        <v>180.48000000000002</v>
      </c>
      <c r="J14" s="48">
        <f>SUM(J7:J13)</f>
        <v>1410.8330000000001</v>
      </c>
      <c r="K14" s="51">
        <f>SUM(K7:K13)</f>
        <v>1000</v>
      </c>
      <c r="L14" s="51">
        <f>SUM(L7:L13)</f>
        <v>1000.0000000000001</v>
      </c>
      <c r="M14" s="51">
        <f>SUM(M7:M13)</f>
        <v>1000.0000000000002</v>
      </c>
      <c r="N14" s="55">
        <f>SUM(N7:N13)</f>
        <v>999.99999999999989</v>
      </c>
      <c r="O14" s="48">
        <f>SUM(O7:O13)</f>
        <v>200.4</v>
      </c>
      <c r="P14" s="55">
        <f>SUM(P7:P13)</f>
        <v>999.99999999999989</v>
      </c>
    </row>
    <row r="15" spans="1:16" x14ac:dyDescent="0.25">
      <c r="A15" s="3"/>
      <c r="B15" s="4"/>
      <c r="C15" s="3"/>
      <c r="D15" s="3"/>
      <c r="E15" s="2"/>
      <c r="F15" s="3"/>
      <c r="G15" s="3"/>
      <c r="H15" s="3"/>
      <c r="I15" s="3"/>
      <c r="J15" s="3"/>
    </row>
    <row r="16" spans="1:16" x14ac:dyDescent="0.25">
      <c r="A16" s="3" t="s">
        <v>25</v>
      </c>
      <c r="B16" s="6" t="s">
        <v>26</v>
      </c>
      <c r="C16" s="6"/>
      <c r="D16" s="6"/>
      <c r="E16" s="6"/>
      <c r="F16" s="3"/>
      <c r="G16" s="3"/>
      <c r="H16" s="3"/>
      <c r="I16" s="3"/>
      <c r="J16" s="3"/>
      <c r="K16" s="1"/>
    </row>
    <row r="17" spans="1:16" x14ac:dyDescent="0.25">
      <c r="A17" s="3"/>
      <c r="B17" s="6" t="s">
        <v>27</v>
      </c>
      <c r="C17" s="6"/>
      <c r="D17" s="6"/>
      <c r="E17" s="6"/>
      <c r="F17" s="6"/>
      <c r="G17" s="6"/>
      <c r="H17" s="6"/>
      <c r="I17" s="6"/>
      <c r="J17" s="3"/>
      <c r="K17" s="1"/>
    </row>
    <row r="18" spans="1:16" x14ac:dyDescent="0.25">
      <c r="A18" s="5"/>
      <c r="B18" s="6" t="s">
        <v>28</v>
      </c>
      <c r="C18" s="6"/>
      <c r="D18" s="6"/>
      <c r="E18" s="6"/>
      <c r="F18" s="6"/>
      <c r="G18" s="6"/>
      <c r="H18" s="6"/>
      <c r="I18" s="6"/>
      <c r="J18" s="3"/>
      <c r="K18" s="1"/>
    </row>
    <row r="23" spans="1:16" ht="15.75" thickBot="1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5" spans="1:16" x14ac:dyDescent="0.25">
      <c r="A25" s="56" t="s">
        <v>39</v>
      </c>
      <c r="B25" s="57"/>
      <c r="C25" s="57"/>
      <c r="D25" s="57"/>
      <c r="E25" s="58"/>
    </row>
    <row r="27" spans="1:16" x14ac:dyDescent="0.25">
      <c r="B27" s="10" t="s">
        <v>37</v>
      </c>
      <c r="C27" s="10"/>
      <c r="D27" s="10"/>
      <c r="E27" s="8">
        <v>180.48</v>
      </c>
    </row>
    <row r="29" spans="1:16" x14ac:dyDescent="0.25">
      <c r="B29" s="10" t="s">
        <v>38</v>
      </c>
      <c r="C29" s="10"/>
      <c r="D29" s="10"/>
    </row>
    <row r="30" spans="1:16" x14ac:dyDescent="0.25">
      <c r="B30" s="9">
        <f>H8</f>
        <v>208</v>
      </c>
      <c r="C30" s="8">
        <v>0.4</v>
      </c>
      <c r="D30" s="8">
        <f>B30*C30</f>
        <v>83.2</v>
      </c>
    </row>
    <row r="31" spans="1:16" x14ac:dyDescent="0.25">
      <c r="B31" s="9">
        <f t="shared" ref="B31:B33" si="3">H9</f>
        <v>119.07000000000001</v>
      </c>
      <c r="C31" s="8">
        <v>0.4</v>
      </c>
      <c r="D31" s="8">
        <f>B31*C31</f>
        <v>47.628000000000007</v>
      </c>
    </row>
    <row r="32" spans="1:16" x14ac:dyDescent="0.25">
      <c r="B32" s="9">
        <f t="shared" si="3"/>
        <v>370</v>
      </c>
      <c r="C32" s="8">
        <v>1</v>
      </c>
      <c r="D32" s="8">
        <f>B32*C32</f>
        <v>370</v>
      </c>
    </row>
    <row r="33" spans="2:4" x14ac:dyDescent="0.25">
      <c r="B33" s="9">
        <f t="shared" si="3"/>
        <v>370</v>
      </c>
      <c r="C33" s="8">
        <v>1.5</v>
      </c>
      <c r="D33" s="8">
        <f>B33*C33</f>
        <v>555</v>
      </c>
    </row>
    <row r="34" spans="2:4" x14ac:dyDescent="0.25">
      <c r="D34" s="8">
        <f>SUM(D30:D33)</f>
        <v>1055.828</v>
      </c>
    </row>
    <row r="36" spans="2:4" x14ac:dyDescent="0.25">
      <c r="B36" s="10" t="s">
        <v>40</v>
      </c>
      <c r="C36" s="10"/>
      <c r="D36" s="10"/>
    </row>
    <row r="37" spans="2:4" x14ac:dyDescent="0.25">
      <c r="B37" s="9">
        <f>H8</f>
        <v>208</v>
      </c>
      <c r="C37" s="8">
        <v>1</v>
      </c>
      <c r="D37" s="8">
        <f>B37*C37</f>
        <v>208</v>
      </c>
    </row>
    <row r="38" spans="2:4" x14ac:dyDescent="0.25">
      <c r="B38" s="9">
        <f t="shared" ref="B38:B40" si="4">H9</f>
        <v>119.07000000000001</v>
      </c>
      <c r="C38" s="8">
        <v>1</v>
      </c>
      <c r="D38" s="8">
        <f>B38*C38</f>
        <v>119.07000000000001</v>
      </c>
    </row>
    <row r="39" spans="2:4" x14ac:dyDescent="0.25">
      <c r="B39" s="9">
        <f t="shared" si="4"/>
        <v>370</v>
      </c>
      <c r="C39" s="8">
        <v>1.05</v>
      </c>
      <c r="D39" s="8">
        <f>B39*C39</f>
        <v>388.5</v>
      </c>
    </row>
    <row r="40" spans="2:4" x14ac:dyDescent="0.25">
      <c r="B40" s="9">
        <f t="shared" si="4"/>
        <v>370</v>
      </c>
      <c r="C40" s="8">
        <v>1.1000000000000001</v>
      </c>
      <c r="D40" s="8">
        <f>B40*C40</f>
        <v>407.00000000000006</v>
      </c>
    </row>
    <row r="41" spans="2:4" x14ac:dyDescent="0.25">
      <c r="D41" s="8">
        <f>SUM(D37:D40)</f>
        <v>1122.57</v>
      </c>
    </row>
    <row r="43" spans="2:4" x14ac:dyDescent="0.25">
      <c r="B43" s="10" t="s">
        <v>45</v>
      </c>
      <c r="C43" s="10"/>
      <c r="D43" s="10"/>
    </row>
    <row r="44" spans="2:4" x14ac:dyDescent="0.25">
      <c r="B44" s="9">
        <f>E8</f>
        <v>65</v>
      </c>
      <c r="C44" s="11">
        <v>1500</v>
      </c>
      <c r="D44" s="8">
        <f>B44*C44</f>
        <v>97500</v>
      </c>
    </row>
    <row r="45" spans="2:4" x14ac:dyDescent="0.25">
      <c r="B45" s="9">
        <f t="shared" ref="B45:B47" si="5">E9</f>
        <v>28.35</v>
      </c>
      <c r="C45" s="11">
        <v>2500</v>
      </c>
      <c r="D45" s="8">
        <f>B45*C45</f>
        <v>70875</v>
      </c>
    </row>
    <row r="46" spans="2:4" x14ac:dyDescent="0.25">
      <c r="B46" s="9">
        <f t="shared" si="5"/>
        <v>102.25</v>
      </c>
      <c r="C46" s="11">
        <v>2000</v>
      </c>
      <c r="D46" s="8">
        <f>B46*C46</f>
        <v>204500</v>
      </c>
    </row>
    <row r="47" spans="2:4" x14ac:dyDescent="0.25">
      <c r="B47" s="9">
        <f t="shared" si="5"/>
        <v>102.25</v>
      </c>
      <c r="C47" s="11">
        <v>2200</v>
      </c>
      <c r="D47" s="8">
        <f>B47*C47</f>
        <v>224950</v>
      </c>
    </row>
    <row r="48" spans="2:4" x14ac:dyDescent="0.25">
      <c r="B48" s="9">
        <v>25.95</v>
      </c>
      <c r="C48" s="11">
        <v>1200</v>
      </c>
      <c r="D48" s="8">
        <f t="shared" ref="D48:D49" si="6">B48*C48</f>
        <v>31140</v>
      </c>
    </row>
    <row r="49" spans="2:5" x14ac:dyDescent="0.25">
      <c r="B49" s="9">
        <v>9.7200000000000006</v>
      </c>
      <c r="C49" s="11">
        <v>1200</v>
      </c>
      <c r="D49" s="8">
        <f t="shared" si="6"/>
        <v>11664</v>
      </c>
    </row>
    <row r="50" spans="2:5" x14ac:dyDescent="0.25">
      <c r="D50" s="8">
        <f>SUM(D44:D49)</f>
        <v>640629</v>
      </c>
    </row>
    <row r="52" spans="2:5" x14ac:dyDescent="0.25">
      <c r="B52" s="10" t="s">
        <v>54</v>
      </c>
      <c r="C52" s="10"/>
      <c r="D52" s="10"/>
      <c r="E52" s="8">
        <v>200.4</v>
      </c>
    </row>
  </sheetData>
  <mergeCells count="26">
    <mergeCell ref="B52:D52"/>
    <mergeCell ref="B43:D43"/>
    <mergeCell ref="C4:C5"/>
    <mergeCell ref="D4:D5"/>
    <mergeCell ref="E4:E5"/>
    <mergeCell ref="F4:F5"/>
    <mergeCell ref="P4:P5"/>
    <mergeCell ref="A4:A5"/>
    <mergeCell ref="B4:B5"/>
    <mergeCell ref="G4:G5"/>
    <mergeCell ref="B27:D27"/>
    <mergeCell ref="B29:D29"/>
    <mergeCell ref="A25:E25"/>
    <mergeCell ref="B36:D36"/>
    <mergeCell ref="K4:M4"/>
    <mergeCell ref="O4:O5"/>
    <mergeCell ref="J4:J5"/>
    <mergeCell ref="H4:H5"/>
    <mergeCell ref="I4:I5"/>
    <mergeCell ref="N4:N5"/>
    <mergeCell ref="B16:E16"/>
    <mergeCell ref="B17:I17"/>
    <mergeCell ref="B18:I18"/>
    <mergeCell ref="A7:A9"/>
    <mergeCell ref="A12:A13"/>
    <mergeCell ref="G3:I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</dc:creator>
  <cp:lastModifiedBy>elena</cp:lastModifiedBy>
  <dcterms:created xsi:type="dcterms:W3CDTF">2014-07-29T11:27:46Z</dcterms:created>
  <dcterms:modified xsi:type="dcterms:W3CDTF">2014-07-29T12:19:09Z</dcterms:modified>
</cp:coreProperties>
</file>